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gel Otto\Documents\Seafile\ProntoWeb\Projekte\Zeiterfassung-Abwesenheitsmanagement\Amortisationsrechnungen\"/>
    </mc:Choice>
  </mc:AlternateContent>
  <xr:revisionPtr revIDLastSave="0" documentId="8_{729AA85C-7004-40A2-BFF7-5C72E9F7ADEA}" xr6:coauthVersionLast="47" xr6:coauthVersionMax="47" xr10:uidLastSave="{00000000-0000-0000-0000-000000000000}"/>
  <bookViews>
    <workbookView xWindow="25590" yWindow="0" windowWidth="25590" windowHeight="20385" xr2:uid="{4E39DAB5-2C31-41F6-AAF3-6C9EBC53C7E9}"/>
  </bookViews>
  <sheets>
    <sheet name="30 Mitarbeit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2" l="1"/>
  <c r="G23" i="2" s="1"/>
  <c r="I23" i="2" s="1"/>
  <c r="J23" i="2" s="1"/>
  <c r="K23" i="2" s="1"/>
  <c r="L23" i="2" s="1"/>
  <c r="M23" i="2" s="1"/>
  <c r="N23" i="2" s="1"/>
  <c r="E15" i="2"/>
  <c r="C22" i="2"/>
  <c r="E17" i="2"/>
  <c r="C17" i="2"/>
  <c r="C16" i="2"/>
  <c r="G16" i="2" s="1"/>
  <c r="I16" i="2" s="1"/>
  <c r="C15" i="2"/>
  <c r="E14" i="2"/>
  <c r="E22" i="2"/>
  <c r="E24" i="2"/>
  <c r="G24" i="2" s="1"/>
  <c r="I24" i="2" s="1"/>
  <c r="J24" i="2" s="1"/>
  <c r="K24" i="2" s="1"/>
  <c r="L24" i="2" s="1"/>
  <c r="M24" i="2" s="1"/>
  <c r="N24" i="2" s="1"/>
  <c r="C14" i="2"/>
  <c r="G22" i="2" l="1"/>
  <c r="I22" i="2" s="1"/>
  <c r="I26" i="2" s="1"/>
  <c r="G15" i="2"/>
  <c r="I15" i="2" s="1"/>
  <c r="G14" i="2"/>
  <c r="I14" i="2" s="1"/>
  <c r="G17" i="2"/>
  <c r="I17" i="2" s="1"/>
  <c r="I19" i="2" s="1"/>
  <c r="J17" i="2" l="1"/>
  <c r="L17" i="2" s="1"/>
  <c r="I28" i="2"/>
  <c r="J22" i="2"/>
  <c r="K22" i="2" s="1"/>
  <c r="I30" i="2"/>
  <c r="I31" i="2" s="1"/>
  <c r="J19" i="2" l="1"/>
  <c r="K17" i="2"/>
  <c r="K19" i="2" s="1"/>
  <c r="J26" i="2"/>
  <c r="L19" i="2"/>
  <c r="N17" i="2"/>
  <c r="N19" i="2" s="1"/>
  <c r="K26" i="2"/>
  <c r="L22" i="2"/>
  <c r="M17" i="2" l="1"/>
  <c r="M19" i="2" s="1"/>
  <c r="J30" i="2"/>
  <c r="J31" i="2" s="1"/>
  <c r="L26" i="2"/>
  <c r="L30" i="2" s="1"/>
  <c r="M22" i="2"/>
  <c r="K30" i="2"/>
  <c r="K31" i="2" l="1"/>
  <c r="L31" i="2" s="1"/>
  <c r="M26" i="2"/>
  <c r="M30" i="2" s="1"/>
  <c r="N22" i="2"/>
  <c r="N26" i="2" s="1"/>
  <c r="N30" i="2" s="1"/>
  <c r="M31" i="2" l="1"/>
  <c r="N31" i="2" s="1"/>
</calcChain>
</file>

<file path=xl/sharedStrings.xml><?xml version="1.0" encoding="utf-8"?>
<sst xmlns="http://schemas.openxmlformats.org/spreadsheetml/2006/main" count="74" uniqueCount="50">
  <si>
    <t>Anzahl</t>
  </si>
  <si>
    <t>Gesamt</t>
  </si>
  <si>
    <t>Einheit</t>
  </si>
  <si>
    <t>Mitarbeiter</t>
  </si>
  <si>
    <t>Euro</t>
  </si>
  <si>
    <t>Monate</t>
  </si>
  <si>
    <t>Euro p.a.</t>
  </si>
  <si>
    <t>Einsparung p.a.</t>
  </si>
  <si>
    <t>Einsparung kumuliert</t>
  </si>
  <si>
    <t>(*)</t>
  </si>
  <si>
    <t>Zuwachsende Kosten</t>
  </si>
  <si>
    <t>Entfallende Kosten</t>
  </si>
  <si>
    <t>Personalkosten/Monat</t>
  </si>
  <si>
    <t>Minuten/Tag/Mitarbeiter (**)</t>
  </si>
  <si>
    <t>(**)</t>
  </si>
  <si>
    <t>Stunden/Jahr (***)</t>
  </si>
  <si>
    <t>(***)</t>
  </si>
  <si>
    <t>Preis (€)</t>
  </si>
  <si>
    <t>Berechnungsmodalität</t>
  </si>
  <si>
    <t>einmalig</t>
  </si>
  <si>
    <t>Start der Zeiterfassung ab 01.01.2023</t>
  </si>
  <si>
    <t>Monatliche Effizienzsteigerung bei der Bereitstellung der Daten für die Entgeltabrechnung</t>
  </si>
  <si>
    <t>Effizienzsteigerung bei der Entgeltabrechnung durch Lohnbüro/Steuerberater, etc.</t>
  </si>
  <si>
    <t>Personalkosten/Steuer-berater/Monat</t>
  </si>
  <si>
    <t>Euro/Jahr</t>
  </si>
  <si>
    <t>Euro/Monat</t>
  </si>
  <si>
    <t>Bewertung erfolgt mit einem Stundensatz von 25,00 Euro (Bruttolohnkosten des Arbeitgebers)  und 216 Arbeitstagen pro Jahr</t>
  </si>
  <si>
    <t>Unter-nehmen</t>
  </si>
  <si>
    <t>Anschaffung Erfassungsterminal</t>
  </si>
  <si>
    <t>Mitarbeiter/jährlich</t>
  </si>
  <si>
    <t>Amortisationszeitraum in Jahren</t>
  </si>
  <si>
    <t>Summe zuwachsende Kosten</t>
  </si>
  <si>
    <t>Summe entfallende Kosten</t>
  </si>
  <si>
    <t>Zeiterfassungsterminals</t>
  </si>
  <si>
    <t>Stück</t>
  </si>
  <si>
    <t>Erhöhter zeitlicher Aufwand bei der Einführung (z.Bsp. Schulung/Einweisung der Mitarbeiter)</t>
  </si>
  <si>
    <t>Prämissen:</t>
  </si>
  <si>
    <t>Monatliche Effizienzsteigerung bei der Bereitstellung/Auswertung der Daten für die Entgeltabrechnung, Mitarbeiterinformation, etc.</t>
  </si>
  <si>
    <t>Effizienzsteigerung bei der Entgeltabrechnung durch Lohnbüro/Steuerberater, etc., Einsatz der DATEV-Schnittstelle o.ä.</t>
  </si>
  <si>
    <t xml:space="preserve">Onboarding (Unterstützung des Kunden bei einmaligen Einrichten der Anwendung verbunden mit einer Schulung) </t>
  </si>
  <si>
    <t>Lizenzpreis pro User</t>
  </si>
  <si>
    <t xml:space="preserve">Euro </t>
  </si>
  <si>
    <t>Preis pro Zeiterfassungsterminal</t>
  </si>
  <si>
    <t>Durchschnittlicher Stundensatz der Mitarbeiter</t>
  </si>
  <si>
    <t>Unterstellt wird hier dass die aktuelle Zeiterfassung auf Papier pro Tag 10 Minuten vom Mitarbeiter zu Ungunsten des Unternehmens aufgeschrieben wird bzw. Raucherpausen u.ä. berücksichtigt werden</t>
  </si>
  <si>
    <t>Präzisere Erfassung der Arbeitszeiten durch die Mitarbeiter zugunsten des  Arbeitgebers</t>
  </si>
  <si>
    <t>Präzisere Erfassung der Arbeitszeiten durch die Mitarbeiter zugunsten des Arbeitgebers</t>
  </si>
  <si>
    <t>Terminal</t>
  </si>
  <si>
    <t>Userlizenzen 5,4 €/Pro User und Monat (Standard)</t>
  </si>
  <si>
    <t>Minuten pro Arbeits-tag je Mitarbeiter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</si>
</sst>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3" fontId="0" fillId="0" borderId="0" xfId="0" applyNumberFormat="1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" borderId="14" xfId="0" applyFill="1" applyBorder="1" applyAlignment="1">
      <alignment vertical="center"/>
    </xf>
    <xf numFmtId="3" fontId="0" fillId="3" borderId="5" xfId="0" applyNumberFormat="1" applyFill="1" applyBorder="1" applyAlignment="1">
      <alignment vertical="center"/>
    </xf>
    <xf numFmtId="3" fontId="0" fillId="3" borderId="8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3" fontId="0" fillId="5" borderId="6" xfId="0" applyNumberFormat="1" applyFill="1" applyBorder="1" applyAlignment="1">
      <alignment vertical="center"/>
    </xf>
    <xf numFmtId="3" fontId="0" fillId="5" borderId="26" xfId="0" applyNumberFormat="1" applyFill="1" applyBorder="1" applyAlignment="1">
      <alignment vertical="center"/>
    </xf>
    <xf numFmtId="3" fontId="0" fillId="5" borderId="9" xfId="0" applyNumberFormat="1" applyFill="1" applyBorder="1" applyAlignment="1">
      <alignment vertical="center"/>
    </xf>
    <xf numFmtId="3" fontId="0" fillId="5" borderId="9" xfId="0" applyNumberFormat="1" applyFill="1" applyBorder="1"/>
    <xf numFmtId="0" fontId="1" fillId="6" borderId="16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1" fillId="6" borderId="18" xfId="0" applyFont="1" applyFill="1" applyBorder="1" applyAlignment="1">
      <alignment vertical="center"/>
    </xf>
    <xf numFmtId="3" fontId="1" fillId="6" borderId="4" xfId="0" applyNumberFormat="1" applyFont="1" applyFill="1" applyBorder="1" applyAlignment="1">
      <alignment vertical="center"/>
    </xf>
    <xf numFmtId="3" fontId="1" fillId="6" borderId="5" xfId="0" applyNumberFormat="1" applyFont="1" applyFill="1" applyBorder="1" applyAlignment="1">
      <alignment vertical="center"/>
    </xf>
    <xf numFmtId="3" fontId="1" fillId="6" borderId="6" xfId="0" applyNumberFormat="1" applyFont="1" applyFill="1" applyBorder="1" applyAlignment="1">
      <alignment vertical="center"/>
    </xf>
    <xf numFmtId="0" fontId="1" fillId="6" borderId="19" xfId="0" applyFont="1" applyFill="1" applyBorder="1" applyAlignment="1">
      <alignment vertical="center"/>
    </xf>
    <xf numFmtId="0" fontId="1" fillId="6" borderId="20" xfId="0" applyFont="1" applyFill="1" applyBorder="1" applyAlignment="1">
      <alignment vertical="center"/>
    </xf>
    <xf numFmtId="0" fontId="1" fillId="6" borderId="21" xfId="0" applyFont="1" applyFill="1" applyBorder="1" applyAlignment="1">
      <alignment vertical="center"/>
    </xf>
    <xf numFmtId="3" fontId="1" fillId="6" borderId="7" xfId="0" applyNumberFormat="1" applyFont="1" applyFill="1" applyBorder="1" applyAlignment="1">
      <alignment vertical="center"/>
    </xf>
    <xf numFmtId="3" fontId="1" fillId="6" borderId="8" xfId="0" applyNumberFormat="1" applyFont="1" applyFill="1" applyBorder="1" applyAlignment="1">
      <alignment vertical="center"/>
    </xf>
    <xf numFmtId="3" fontId="1" fillId="6" borderId="9" xfId="0" applyNumberFormat="1" applyFont="1" applyFill="1" applyBorder="1" applyAlignment="1">
      <alignment vertical="center"/>
    </xf>
    <xf numFmtId="3" fontId="0" fillId="3" borderId="14" xfId="0" applyNumberForma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7" borderId="10" xfId="0" applyFon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3" fontId="0" fillId="7" borderId="11" xfId="0" applyNumberFormat="1" applyFill="1" applyBorder="1" applyAlignment="1">
      <alignment vertical="center"/>
    </xf>
    <xf numFmtId="4" fontId="0" fillId="7" borderId="12" xfId="0" applyNumberFormat="1" applyFill="1" applyBorder="1" applyAlignment="1">
      <alignment vertical="center"/>
    </xf>
    <xf numFmtId="3" fontId="1" fillId="7" borderId="1" xfId="0" applyNumberFormat="1" applyFont="1" applyFill="1" applyBorder="1" applyAlignment="1">
      <alignment vertical="center"/>
    </xf>
    <xf numFmtId="3" fontId="1" fillId="7" borderId="2" xfId="0" applyNumberFormat="1" applyFont="1" applyFill="1" applyBorder="1" applyAlignment="1">
      <alignment vertical="center"/>
    </xf>
    <xf numFmtId="3" fontId="1" fillId="7" borderId="3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0" fillId="7" borderId="12" xfId="0" applyFill="1" applyBorder="1" applyAlignment="1">
      <alignment vertical="center"/>
    </xf>
    <xf numFmtId="0" fontId="3" fillId="0" borderId="0" xfId="0" applyFont="1"/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/>
    </xf>
    <xf numFmtId="3" fontId="0" fillId="0" borderId="27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0" fillId="0" borderId="25" xfId="0" applyBorder="1" applyAlignment="1">
      <alignment horizontal="left" vertical="center" wrapText="1"/>
    </xf>
    <xf numFmtId="4" fontId="0" fillId="5" borderId="26" xfId="0" applyNumberFormat="1" applyFill="1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2" fillId="8" borderId="10" xfId="0" applyFont="1" applyFill="1" applyBorder="1" applyAlignment="1">
      <alignment vertical="center"/>
    </xf>
    <xf numFmtId="0" fontId="2" fillId="8" borderId="11" xfId="0" applyFont="1" applyFill="1" applyBorder="1" applyAlignment="1">
      <alignment vertical="center"/>
    </xf>
    <xf numFmtId="0" fontId="2" fillId="8" borderId="12" xfId="0" applyFont="1" applyFill="1" applyBorder="1" applyAlignment="1">
      <alignment vertical="center"/>
    </xf>
    <xf numFmtId="4" fontId="1" fillId="8" borderId="10" xfId="0" applyNumberFormat="1" applyFont="1" applyFill="1" applyBorder="1" applyAlignment="1">
      <alignment horizontal="center" vertical="center"/>
    </xf>
    <xf numFmtId="4" fontId="1" fillId="8" borderId="11" xfId="0" applyNumberFormat="1" applyFont="1" applyFill="1" applyBorder="1" applyAlignment="1">
      <alignment horizontal="center" vertical="center"/>
    </xf>
    <xf numFmtId="4" fontId="1" fillId="8" borderId="12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114300</xdr:rowOff>
    </xdr:from>
    <xdr:to>
      <xdr:col>13</xdr:col>
      <xdr:colOff>590550</xdr:colOff>
      <xdr:row>3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85C2E5C-02C2-45E2-BBDB-3FCBB3B6036B}"/>
            </a:ext>
          </a:extLst>
        </xdr:cNvPr>
        <xdr:cNvSpPr txBox="1"/>
      </xdr:nvSpPr>
      <xdr:spPr>
        <a:xfrm>
          <a:off x="66676" y="114300"/>
          <a:ext cx="13287374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000" b="1"/>
            <a:t>Wirtschaftlichkeitsrechnung </a:t>
          </a:r>
        </a:p>
        <a:p>
          <a:pPr algn="ctr"/>
          <a:r>
            <a:rPr lang="de-DE" sz="1100" b="1"/>
            <a:t>Einsatz der digitalen Zeiterfassung</a:t>
          </a:r>
          <a:r>
            <a:rPr lang="de-DE" sz="1100" b="1" baseline="0"/>
            <a:t> MomoZeit</a:t>
          </a:r>
          <a:endParaRPr lang="de-DE" sz="1100" b="1"/>
        </a:p>
      </xdr:txBody>
    </xdr:sp>
    <xdr:clientData/>
  </xdr:twoCellAnchor>
  <xdr:oneCellAnchor>
    <xdr:from>
      <xdr:col>12</xdr:col>
      <xdr:colOff>74111</xdr:colOff>
      <xdr:row>4</xdr:row>
      <xdr:rowOff>133422</xdr:rowOff>
    </xdr:from>
    <xdr:ext cx="937629" cy="2362058"/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F7C0465D-11DB-4A6D-B7CA-4774C6FBB758}"/>
            </a:ext>
          </a:extLst>
        </xdr:cNvPr>
        <xdr:cNvSpPr/>
      </xdr:nvSpPr>
      <xdr:spPr>
        <a:xfrm rot="18705989">
          <a:off x="11144322" y="1845761"/>
          <a:ext cx="236205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Beispiel</a:t>
          </a:r>
        </a:p>
      </xdr:txBody>
    </xdr:sp>
    <xdr:clientData/>
  </xdr:oneCellAnchor>
  <xdr:twoCellAnchor editAs="oneCell">
    <xdr:from>
      <xdr:col>10</xdr:col>
      <xdr:colOff>647700</xdr:colOff>
      <xdr:row>1</xdr:row>
      <xdr:rowOff>28575</xdr:rowOff>
    </xdr:from>
    <xdr:to>
      <xdr:col>13</xdr:col>
      <xdr:colOff>581025</xdr:colOff>
      <xdr:row>2</xdr:row>
      <xdr:rowOff>347092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EC6513D-F789-417C-97D4-58F72C4D9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10950" y="219075"/>
          <a:ext cx="1933575" cy="509017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123826</xdr:colOff>
      <xdr:row>1</xdr:row>
      <xdr:rowOff>38100</xdr:rowOff>
    </xdr:from>
    <xdr:to>
      <xdr:col>1</xdr:col>
      <xdr:colOff>1733551</xdr:colOff>
      <xdr:row>2</xdr:row>
      <xdr:rowOff>356617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41B4FF2-63CA-4D63-BD4B-EC0C6D60E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228600"/>
          <a:ext cx="1933575" cy="509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22FB7-2E06-4D5F-8A3C-0D6C8095FFAB}">
  <sheetPr>
    <pageSetUpPr fitToPage="1"/>
  </sheetPr>
  <dimension ref="A3:N36"/>
  <sheetViews>
    <sheetView tabSelected="1" workbookViewId="0">
      <selection activeCell="I7" sqref="I7:J7"/>
    </sheetView>
  </sheetViews>
  <sheetFormatPr baseColWidth="10" defaultRowHeight="15" x14ac:dyDescent="0.25"/>
  <cols>
    <col min="1" max="1" width="4.85546875" customWidth="1"/>
    <col min="2" max="2" width="47.42578125" customWidth="1"/>
    <col min="3" max="3" width="11.7109375" customWidth="1"/>
    <col min="5" max="5" width="8.85546875" customWidth="1"/>
    <col min="6" max="6" width="27.5703125" customWidth="1"/>
    <col min="7" max="7" width="11.5703125" bestFit="1" customWidth="1"/>
    <col min="8" max="8" width="13.28515625" customWidth="1"/>
    <col min="9" max="14" width="10" customWidth="1"/>
  </cols>
  <sheetData>
    <row r="3" spans="1:14" ht="33" customHeight="1" x14ac:dyDescent="0.25"/>
    <row r="4" spans="1:14" ht="15.75" thickBot="1" x14ac:dyDescent="0.3"/>
    <row r="5" spans="1:14" ht="30.75" customHeight="1" thickBot="1" x14ac:dyDescent="0.3">
      <c r="B5" s="86" t="s">
        <v>10</v>
      </c>
      <c r="C5" s="87"/>
      <c r="D5" s="88"/>
      <c r="F5" s="86" t="s">
        <v>11</v>
      </c>
      <c r="G5" s="87"/>
      <c r="H5" s="87"/>
      <c r="I5" s="87"/>
      <c r="J5" s="87"/>
      <c r="K5" s="88"/>
    </row>
    <row r="6" spans="1:14" ht="32.25" customHeight="1" x14ac:dyDescent="0.25">
      <c r="B6" s="6" t="s">
        <v>33</v>
      </c>
      <c r="C6" s="31" t="s">
        <v>34</v>
      </c>
      <c r="D6" s="33">
        <v>2</v>
      </c>
      <c r="F6" s="89" t="s">
        <v>46</v>
      </c>
      <c r="G6" s="90"/>
      <c r="H6" s="91"/>
      <c r="I6" s="92" t="s">
        <v>49</v>
      </c>
      <c r="J6" s="91"/>
      <c r="K6" s="33">
        <v>10</v>
      </c>
    </row>
    <row r="7" spans="1:14" ht="32.25" customHeight="1" x14ac:dyDescent="0.25">
      <c r="B7" s="25" t="s">
        <v>42</v>
      </c>
      <c r="C7" s="32" t="s">
        <v>41</v>
      </c>
      <c r="D7" s="77">
        <v>900</v>
      </c>
      <c r="F7" s="93" t="s">
        <v>43</v>
      </c>
      <c r="G7" s="94"/>
      <c r="H7" s="94"/>
      <c r="I7" s="95" t="s">
        <v>41</v>
      </c>
      <c r="J7" s="96"/>
      <c r="K7" s="34">
        <v>30</v>
      </c>
    </row>
    <row r="8" spans="1:14" ht="32.25" customHeight="1" x14ac:dyDescent="0.25">
      <c r="B8" s="25" t="s">
        <v>3</v>
      </c>
      <c r="C8" s="32" t="s">
        <v>0</v>
      </c>
      <c r="D8" s="34">
        <v>30</v>
      </c>
      <c r="F8" s="93" t="s">
        <v>21</v>
      </c>
      <c r="G8" s="94"/>
      <c r="H8" s="94"/>
      <c r="I8" s="95" t="s">
        <v>25</v>
      </c>
      <c r="J8" s="96"/>
      <c r="K8" s="34">
        <v>500</v>
      </c>
    </row>
    <row r="9" spans="1:14" ht="45" customHeight="1" x14ac:dyDescent="0.25">
      <c r="B9" s="25" t="s">
        <v>40</v>
      </c>
      <c r="C9" s="32" t="s">
        <v>25</v>
      </c>
      <c r="D9" s="77">
        <v>5.4</v>
      </c>
      <c r="F9" s="93" t="s">
        <v>22</v>
      </c>
      <c r="G9" s="94"/>
      <c r="H9" s="94"/>
      <c r="I9" s="95" t="s">
        <v>25</v>
      </c>
      <c r="J9" s="96"/>
      <c r="K9" s="34">
        <v>250</v>
      </c>
    </row>
    <row r="10" spans="1:14" ht="49.5" customHeight="1" thickBot="1" x14ac:dyDescent="0.3">
      <c r="B10" s="78" t="s">
        <v>39</v>
      </c>
      <c r="C10" s="50" t="s">
        <v>27</v>
      </c>
      <c r="D10" s="35">
        <v>1</v>
      </c>
      <c r="F10" s="97"/>
      <c r="G10" s="98"/>
      <c r="H10" s="99"/>
      <c r="I10" s="100"/>
      <c r="J10" s="99"/>
      <c r="K10" s="36"/>
    </row>
    <row r="12" spans="1:14" ht="3.75" customHeight="1" thickBot="1" x14ac:dyDescent="0.3">
      <c r="C12" s="2"/>
      <c r="D12" s="2"/>
      <c r="E12" s="2"/>
      <c r="F12" s="2"/>
      <c r="G12" s="2"/>
      <c r="H12" s="2"/>
      <c r="I12" s="3"/>
      <c r="J12" s="3"/>
      <c r="K12" s="3"/>
      <c r="L12" s="3"/>
      <c r="M12" s="3"/>
      <c r="N12" s="3"/>
    </row>
    <row r="13" spans="1:14" s="5" customFormat="1" ht="25.5" customHeight="1" thickBot="1" x14ac:dyDescent="0.3">
      <c r="A13" s="61" t="s">
        <v>10</v>
      </c>
      <c r="B13" s="62"/>
      <c r="C13" s="63" t="s">
        <v>0</v>
      </c>
      <c r="D13" s="63" t="s">
        <v>2</v>
      </c>
      <c r="E13" s="63" t="s">
        <v>17</v>
      </c>
      <c r="F13" s="63" t="s">
        <v>18</v>
      </c>
      <c r="G13" s="63" t="s">
        <v>1</v>
      </c>
      <c r="H13" s="64" t="s">
        <v>2</v>
      </c>
      <c r="I13" s="65">
        <v>2023</v>
      </c>
      <c r="J13" s="63">
        <v>2024</v>
      </c>
      <c r="K13" s="63">
        <v>2025</v>
      </c>
      <c r="L13" s="63">
        <v>2026</v>
      </c>
      <c r="M13" s="63">
        <v>2027</v>
      </c>
      <c r="N13" s="64">
        <v>2028</v>
      </c>
    </row>
    <row r="14" spans="1:14" s="5" customFormat="1" ht="30.75" customHeight="1" x14ac:dyDescent="0.25">
      <c r="B14" s="24" t="s">
        <v>28</v>
      </c>
      <c r="C14" s="28">
        <f>+D6</f>
        <v>2</v>
      </c>
      <c r="D14" s="26" t="s">
        <v>47</v>
      </c>
      <c r="E14" s="9">
        <f>+D7</f>
        <v>900</v>
      </c>
      <c r="F14" s="26" t="s">
        <v>19</v>
      </c>
      <c r="G14" s="9">
        <f>+C14*E14</f>
        <v>1800</v>
      </c>
      <c r="H14" s="27" t="s">
        <v>4</v>
      </c>
      <c r="I14" s="8">
        <f>+G14</f>
        <v>1800</v>
      </c>
      <c r="J14" s="9">
        <v>0</v>
      </c>
      <c r="K14" s="9">
        <v>0</v>
      </c>
      <c r="L14" s="9">
        <v>0</v>
      </c>
      <c r="M14" s="9">
        <v>0</v>
      </c>
      <c r="N14" s="10">
        <v>0</v>
      </c>
    </row>
    <row r="15" spans="1:14" s="5" customFormat="1" ht="30.75" customHeight="1" x14ac:dyDescent="0.25">
      <c r="B15" s="11" t="s">
        <v>35</v>
      </c>
      <c r="C15" s="49">
        <f>+D8</f>
        <v>30</v>
      </c>
      <c r="D15" s="12" t="s">
        <v>3</v>
      </c>
      <c r="E15" s="15">
        <f>+K7</f>
        <v>30</v>
      </c>
      <c r="F15" s="12" t="s">
        <v>19</v>
      </c>
      <c r="G15" s="15">
        <f>+C15*E15</f>
        <v>900</v>
      </c>
      <c r="H15" s="13" t="s">
        <v>4</v>
      </c>
      <c r="I15" s="14">
        <f>+G15</f>
        <v>900</v>
      </c>
      <c r="J15" s="15">
        <v>0</v>
      </c>
      <c r="K15" s="15">
        <v>0</v>
      </c>
      <c r="L15" s="15">
        <v>0</v>
      </c>
      <c r="M15" s="15">
        <v>0</v>
      </c>
      <c r="N15" s="16">
        <v>0</v>
      </c>
    </row>
    <row r="16" spans="1:14" s="5" customFormat="1" ht="45.75" customHeight="1" x14ac:dyDescent="0.25">
      <c r="B16" s="76" t="s">
        <v>39</v>
      </c>
      <c r="C16" s="49">
        <f>+D10</f>
        <v>1</v>
      </c>
      <c r="D16" s="51" t="s">
        <v>27</v>
      </c>
      <c r="E16" s="15">
        <v>800</v>
      </c>
      <c r="F16" s="12" t="s">
        <v>19</v>
      </c>
      <c r="G16" s="15">
        <f>+C16*E16</f>
        <v>800</v>
      </c>
      <c r="H16" s="13" t="s">
        <v>4</v>
      </c>
      <c r="I16" s="14">
        <f>+G16</f>
        <v>800</v>
      </c>
      <c r="J16" s="15">
        <v>0</v>
      </c>
      <c r="K16" s="15">
        <v>0</v>
      </c>
      <c r="L16" s="15">
        <v>0</v>
      </c>
      <c r="M16" s="15">
        <v>0</v>
      </c>
      <c r="N16" s="16">
        <v>0</v>
      </c>
    </row>
    <row r="17" spans="1:14" s="5" customFormat="1" ht="30.75" customHeight="1" thickBot="1" x14ac:dyDescent="0.3">
      <c r="B17" s="17" t="s">
        <v>48</v>
      </c>
      <c r="C17" s="30">
        <f>+D8</f>
        <v>30</v>
      </c>
      <c r="D17" s="18" t="s">
        <v>3</v>
      </c>
      <c r="E17" s="21">
        <f>+D9*12</f>
        <v>64.800000000000011</v>
      </c>
      <c r="F17" s="18" t="s">
        <v>29</v>
      </c>
      <c r="G17" s="21">
        <f>+C17*E17</f>
        <v>1944.0000000000005</v>
      </c>
      <c r="H17" s="19" t="s">
        <v>6</v>
      </c>
      <c r="I17" s="20">
        <f>+G17</f>
        <v>1944.0000000000005</v>
      </c>
      <c r="J17" s="21">
        <f>+G17</f>
        <v>1944.0000000000005</v>
      </c>
      <c r="K17" s="21">
        <f>+J17</f>
        <v>1944.0000000000005</v>
      </c>
      <c r="L17" s="21">
        <f>+J17</f>
        <v>1944.0000000000005</v>
      </c>
      <c r="M17" s="21">
        <f>+K17</f>
        <v>1944.0000000000005</v>
      </c>
      <c r="N17" s="22">
        <f>+L17</f>
        <v>1944.0000000000005</v>
      </c>
    </row>
    <row r="18" spans="1:14" ht="7.5" customHeight="1" thickBot="1" x14ac:dyDescent="0.3">
      <c r="E18" s="4"/>
      <c r="G18" s="4"/>
      <c r="H18" s="1"/>
      <c r="I18" s="4"/>
      <c r="J18" s="4"/>
      <c r="K18" s="4"/>
      <c r="L18" s="4"/>
      <c r="M18" s="4"/>
      <c r="N18" s="4"/>
    </row>
    <row r="19" spans="1:14" s="5" customFormat="1" ht="27" customHeight="1" thickBot="1" x14ac:dyDescent="0.3">
      <c r="A19" s="54" t="s">
        <v>31</v>
      </c>
      <c r="B19" s="55"/>
      <c r="C19" s="55"/>
      <c r="D19" s="55"/>
      <c r="E19" s="56"/>
      <c r="F19" s="55"/>
      <c r="G19" s="56"/>
      <c r="H19" s="57"/>
      <c r="I19" s="58">
        <f t="shared" ref="I19:N19" si="0">SUM(I14:I18)</f>
        <v>5444</v>
      </c>
      <c r="J19" s="59">
        <f t="shared" si="0"/>
        <v>1944.0000000000005</v>
      </c>
      <c r="K19" s="59">
        <f t="shared" si="0"/>
        <v>1944.0000000000005</v>
      </c>
      <c r="L19" s="59">
        <f t="shared" si="0"/>
        <v>1944.0000000000005</v>
      </c>
      <c r="M19" s="59">
        <f t="shared" si="0"/>
        <v>1944.0000000000005</v>
      </c>
      <c r="N19" s="60">
        <f t="shared" si="0"/>
        <v>1944.0000000000005</v>
      </c>
    </row>
    <row r="20" spans="1:14" ht="15.75" thickBot="1" x14ac:dyDescent="0.3">
      <c r="E20" s="4"/>
      <c r="G20" s="4"/>
      <c r="H20" s="1"/>
      <c r="I20" s="4"/>
      <c r="J20" s="4"/>
      <c r="K20" s="4"/>
      <c r="L20" s="4"/>
      <c r="M20" s="4"/>
      <c r="N20" s="4"/>
    </row>
    <row r="21" spans="1:14" s="5" customFormat="1" ht="25.5" customHeight="1" thickBot="1" x14ac:dyDescent="0.3">
      <c r="A21" s="61" t="s">
        <v>11</v>
      </c>
      <c r="B21" s="62"/>
      <c r="C21" s="63" t="s">
        <v>0</v>
      </c>
      <c r="D21" s="63" t="s">
        <v>2</v>
      </c>
      <c r="E21" s="63" t="s">
        <v>17</v>
      </c>
      <c r="F21" s="63" t="s">
        <v>18</v>
      </c>
      <c r="G21" s="63" t="s">
        <v>1</v>
      </c>
      <c r="H21" s="64" t="s">
        <v>2</v>
      </c>
      <c r="I21" s="65">
        <v>2023</v>
      </c>
      <c r="J21" s="63">
        <v>2024</v>
      </c>
      <c r="K21" s="63">
        <v>2025</v>
      </c>
      <c r="L21" s="63">
        <v>2026</v>
      </c>
      <c r="M21" s="63">
        <v>2027</v>
      </c>
      <c r="N21" s="64">
        <v>2028</v>
      </c>
    </row>
    <row r="22" spans="1:14" s="5" customFormat="1" ht="51.75" customHeight="1" x14ac:dyDescent="0.25">
      <c r="B22" s="69" t="s">
        <v>45</v>
      </c>
      <c r="C22" s="23">
        <f>+D8</f>
        <v>30</v>
      </c>
      <c r="D22" s="7" t="s">
        <v>3</v>
      </c>
      <c r="E22" s="29">
        <f>+K6</f>
        <v>10</v>
      </c>
      <c r="F22" s="7" t="s">
        <v>13</v>
      </c>
      <c r="G22" s="23">
        <f>ROUND(C22*E22*216/60,0)</f>
        <v>1080</v>
      </c>
      <c r="H22" s="68" t="s">
        <v>15</v>
      </c>
      <c r="I22" s="8">
        <f>+G22*K7</f>
        <v>32400</v>
      </c>
      <c r="J22" s="9">
        <f>+I22</f>
        <v>32400</v>
      </c>
      <c r="K22" s="9">
        <f t="shared" ref="K22:N24" si="1">+J22</f>
        <v>32400</v>
      </c>
      <c r="L22" s="9">
        <f t="shared" si="1"/>
        <v>32400</v>
      </c>
      <c r="M22" s="9">
        <f t="shared" si="1"/>
        <v>32400</v>
      </c>
      <c r="N22" s="10">
        <f t="shared" si="1"/>
        <v>32400</v>
      </c>
    </row>
    <row r="23" spans="1:14" s="5" customFormat="1" ht="51.75" customHeight="1" x14ac:dyDescent="0.25">
      <c r="B23" s="70" t="s">
        <v>37</v>
      </c>
      <c r="C23" s="71">
        <v>12</v>
      </c>
      <c r="D23" s="71" t="s">
        <v>5</v>
      </c>
      <c r="E23" s="49">
        <f>+K8</f>
        <v>500</v>
      </c>
      <c r="F23" s="71" t="s">
        <v>12</v>
      </c>
      <c r="G23" s="72">
        <f>+C23*E23</f>
        <v>6000</v>
      </c>
      <c r="H23" s="73" t="s">
        <v>24</v>
      </c>
      <c r="I23" s="74">
        <f>+G23</f>
        <v>6000</v>
      </c>
      <c r="J23" s="72">
        <f>+I23</f>
        <v>6000</v>
      </c>
      <c r="K23" s="72">
        <f t="shared" si="1"/>
        <v>6000</v>
      </c>
      <c r="L23" s="72">
        <f t="shared" si="1"/>
        <v>6000</v>
      </c>
      <c r="M23" s="72">
        <f t="shared" si="1"/>
        <v>6000</v>
      </c>
      <c r="N23" s="75">
        <f t="shared" si="1"/>
        <v>6000</v>
      </c>
    </row>
    <row r="24" spans="1:14" s="5" customFormat="1" ht="51.75" customHeight="1" thickBot="1" x14ac:dyDescent="0.3">
      <c r="B24" s="79" t="s">
        <v>38</v>
      </c>
      <c r="C24" s="18">
        <v>12</v>
      </c>
      <c r="D24" s="18" t="s">
        <v>5</v>
      </c>
      <c r="E24" s="30">
        <f t="shared" ref="E24" si="2">+K9</f>
        <v>250</v>
      </c>
      <c r="F24" s="50" t="s">
        <v>23</v>
      </c>
      <c r="G24" s="21">
        <f>+C24*E24</f>
        <v>3000</v>
      </c>
      <c r="H24" s="19" t="s">
        <v>24</v>
      </c>
      <c r="I24" s="20">
        <f>+G24</f>
        <v>3000</v>
      </c>
      <c r="J24" s="21">
        <f>+I24</f>
        <v>3000</v>
      </c>
      <c r="K24" s="21">
        <f t="shared" si="1"/>
        <v>3000</v>
      </c>
      <c r="L24" s="21">
        <f t="shared" si="1"/>
        <v>3000</v>
      </c>
      <c r="M24" s="21">
        <f t="shared" si="1"/>
        <v>3000</v>
      </c>
      <c r="N24" s="22">
        <f t="shared" si="1"/>
        <v>3000</v>
      </c>
    </row>
    <row r="25" spans="1:14" ht="7.5" customHeight="1" thickBot="1" x14ac:dyDescent="0.3">
      <c r="I25" s="4"/>
      <c r="J25" s="4"/>
      <c r="K25" s="4"/>
      <c r="L25" s="4"/>
      <c r="M25" s="4"/>
      <c r="N25" s="4"/>
    </row>
    <row r="26" spans="1:14" s="5" customFormat="1" ht="30" customHeight="1" thickBot="1" x14ac:dyDescent="0.3">
      <c r="A26" s="54" t="s">
        <v>32</v>
      </c>
      <c r="B26" s="55"/>
      <c r="C26" s="55"/>
      <c r="D26" s="55"/>
      <c r="E26" s="55"/>
      <c r="F26" s="55"/>
      <c r="G26" s="55"/>
      <c r="H26" s="66"/>
      <c r="I26" s="58">
        <f t="shared" ref="I26:N26" si="3">SUM(I22:I24)</f>
        <v>41400</v>
      </c>
      <c r="J26" s="59">
        <f t="shared" si="3"/>
        <v>41400</v>
      </c>
      <c r="K26" s="59">
        <f t="shared" si="3"/>
        <v>41400</v>
      </c>
      <c r="L26" s="59">
        <f t="shared" si="3"/>
        <v>41400</v>
      </c>
      <c r="M26" s="59">
        <f t="shared" si="3"/>
        <v>41400</v>
      </c>
      <c r="N26" s="60">
        <f t="shared" si="3"/>
        <v>41400</v>
      </c>
    </row>
    <row r="27" spans="1:14" s="5" customFormat="1" ht="7.5" customHeight="1" thickBot="1" x14ac:dyDescent="0.3">
      <c r="A27" s="52"/>
      <c r="I27" s="53"/>
      <c r="J27" s="53"/>
      <c r="K27" s="53"/>
      <c r="L27" s="53"/>
      <c r="M27" s="53"/>
      <c r="N27" s="53"/>
    </row>
    <row r="28" spans="1:14" s="5" customFormat="1" ht="30" customHeight="1" thickBot="1" x14ac:dyDescent="0.3">
      <c r="A28" s="52"/>
      <c r="B28" s="80" t="s">
        <v>30</v>
      </c>
      <c r="C28" s="81"/>
      <c r="D28" s="81"/>
      <c r="E28" s="81"/>
      <c r="F28" s="81"/>
      <c r="G28" s="81"/>
      <c r="H28" s="82"/>
      <c r="I28" s="83">
        <f>+I19/I26</f>
        <v>0.13149758454106281</v>
      </c>
      <c r="J28" s="84"/>
      <c r="K28" s="84"/>
      <c r="L28" s="84"/>
      <c r="M28" s="84"/>
      <c r="N28" s="85"/>
    </row>
    <row r="29" spans="1:14" ht="15.75" thickBot="1" x14ac:dyDescent="0.3">
      <c r="I29" s="4"/>
      <c r="J29" s="4"/>
      <c r="K29" s="4"/>
      <c r="L29" s="4"/>
      <c r="M29" s="4"/>
      <c r="N29" s="4"/>
    </row>
    <row r="30" spans="1:14" s="5" customFormat="1" ht="32.25" customHeight="1" x14ac:dyDescent="0.25">
      <c r="A30" s="37" t="s">
        <v>7</v>
      </c>
      <c r="B30" s="38"/>
      <c r="C30" s="38"/>
      <c r="D30" s="38"/>
      <c r="E30" s="38"/>
      <c r="F30" s="38"/>
      <c r="G30" s="38"/>
      <c r="H30" s="39"/>
      <c r="I30" s="40">
        <f t="shared" ref="I30:N30" si="4">+I26-I19</f>
        <v>35956</v>
      </c>
      <c r="J30" s="41">
        <f t="shared" si="4"/>
        <v>39456</v>
      </c>
      <c r="K30" s="41">
        <f t="shared" si="4"/>
        <v>39456</v>
      </c>
      <c r="L30" s="41">
        <f t="shared" si="4"/>
        <v>39456</v>
      </c>
      <c r="M30" s="41">
        <f t="shared" si="4"/>
        <v>39456</v>
      </c>
      <c r="N30" s="42">
        <f t="shared" si="4"/>
        <v>39456</v>
      </c>
    </row>
    <row r="31" spans="1:14" s="5" customFormat="1" ht="32.25" customHeight="1" thickBot="1" x14ac:dyDescent="0.3">
      <c r="A31" s="43" t="s">
        <v>8</v>
      </c>
      <c r="B31" s="44"/>
      <c r="C31" s="44"/>
      <c r="D31" s="44"/>
      <c r="E31" s="44"/>
      <c r="F31" s="44"/>
      <c r="G31" s="44"/>
      <c r="H31" s="45"/>
      <c r="I31" s="46">
        <f>+I30</f>
        <v>35956</v>
      </c>
      <c r="J31" s="47">
        <f>+I31+J30</f>
        <v>75412</v>
      </c>
      <c r="K31" s="47">
        <f t="shared" ref="K31:N31" si="5">+J31+K30</f>
        <v>114868</v>
      </c>
      <c r="L31" s="47">
        <f t="shared" si="5"/>
        <v>154324</v>
      </c>
      <c r="M31" s="47">
        <f t="shared" si="5"/>
        <v>193780</v>
      </c>
      <c r="N31" s="48">
        <f t="shared" si="5"/>
        <v>233236</v>
      </c>
    </row>
    <row r="33" spans="1:2" ht="18.75" x14ac:dyDescent="0.3">
      <c r="A33" s="67" t="s">
        <v>36</v>
      </c>
    </row>
    <row r="34" spans="1:2" x14ac:dyDescent="0.25">
      <c r="A34" t="s">
        <v>9</v>
      </c>
      <c r="B34" t="s">
        <v>20</v>
      </c>
    </row>
    <row r="35" spans="1:2" x14ac:dyDescent="0.25">
      <c r="A35" t="s">
        <v>14</v>
      </c>
      <c r="B35" t="s">
        <v>44</v>
      </c>
    </row>
    <row r="36" spans="1:2" x14ac:dyDescent="0.25">
      <c r="A36" t="s">
        <v>16</v>
      </c>
      <c r="B36" t="s">
        <v>26</v>
      </c>
    </row>
  </sheetData>
  <mergeCells count="13">
    <mergeCell ref="I28:N28"/>
    <mergeCell ref="B5:D5"/>
    <mergeCell ref="F5:K5"/>
    <mergeCell ref="F6:H6"/>
    <mergeCell ref="I6:J6"/>
    <mergeCell ref="F7:H7"/>
    <mergeCell ref="I7:J7"/>
    <mergeCell ref="F8:H8"/>
    <mergeCell ref="I8:J8"/>
    <mergeCell ref="F9:H9"/>
    <mergeCell ref="I9:J9"/>
    <mergeCell ref="F10:H10"/>
    <mergeCell ref="I10:J10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30 Mitarbeiter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Figel</dc:creator>
  <cp:lastModifiedBy>Figel Otto</cp:lastModifiedBy>
  <cp:lastPrinted>2022-10-18T14:38:26Z</cp:lastPrinted>
  <dcterms:created xsi:type="dcterms:W3CDTF">2020-08-11T10:35:20Z</dcterms:created>
  <dcterms:modified xsi:type="dcterms:W3CDTF">2022-12-09T11:19:51Z</dcterms:modified>
</cp:coreProperties>
</file>